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buyuki\OneDrive\Presentation\"/>
    </mc:Choice>
  </mc:AlternateContent>
  <bookViews>
    <workbookView xWindow="0" yWindow="0" windowWidth="28800" windowHeight="13530"/>
  </bookViews>
  <sheets>
    <sheet name="容量計算機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" l="1"/>
  <c r="C15" i="2"/>
  <c r="C14" i="2"/>
  <c r="C13" i="2"/>
  <c r="C12" i="2"/>
  <c r="C11" i="2"/>
  <c r="C10" i="2"/>
  <c r="C9" i="2"/>
  <c r="C8" i="2"/>
  <c r="C6" i="2"/>
  <c r="C5" i="2"/>
  <c r="C4" i="2"/>
  <c r="C3" i="2"/>
  <c r="C2" i="2"/>
  <c r="F5" i="1"/>
  <c r="F4" i="1"/>
  <c r="F3" i="1"/>
  <c r="F2" i="1"/>
  <c r="C7" i="2" l="1"/>
  <c r="I5" i="1"/>
  <c r="I4" i="1"/>
  <c r="I3" i="1"/>
  <c r="I2" i="1"/>
  <c r="H5" i="1"/>
  <c r="H4" i="1"/>
  <c r="H3" i="1"/>
  <c r="H2" i="1"/>
  <c r="G5" i="1"/>
  <c r="G4" i="1"/>
  <c r="G3" i="1"/>
  <c r="G2" i="1"/>
  <c r="D2" i="1" l="1"/>
  <c r="E2" i="1" l="1"/>
  <c r="D5" i="1"/>
  <c r="D4" i="1"/>
  <c r="D3" i="1"/>
  <c r="B2" i="1"/>
  <c r="B3" i="1"/>
  <c r="B4" i="1"/>
  <c r="B5" i="1"/>
  <c r="E5" i="1" l="1"/>
  <c r="E4" i="1"/>
  <c r="E3" i="1"/>
</calcChain>
</file>

<file path=xl/sharedStrings.xml><?xml version="1.0" encoding="utf-8"?>
<sst xmlns="http://schemas.openxmlformats.org/spreadsheetml/2006/main" count="13" uniqueCount="13">
  <si>
    <t>HDV</t>
    <phoneticPr fontId="1"/>
  </si>
  <si>
    <t>XDCAM35m</t>
    <phoneticPr fontId="1"/>
  </si>
  <si>
    <t>XDCAM25m</t>
    <phoneticPr fontId="1"/>
  </si>
  <si>
    <t>XDCAM50m</t>
    <phoneticPr fontId="1"/>
  </si>
  <si>
    <t>記録時間(MIN)</t>
    <rPh sb="0" eb="2">
      <t>キロク</t>
    </rPh>
    <rPh sb="2" eb="4">
      <t>ジカン</t>
    </rPh>
    <phoneticPr fontId="1"/>
  </si>
  <si>
    <t>ファイル容量</t>
    <rPh sb="4" eb="6">
      <t>ヨウリョウ</t>
    </rPh>
    <phoneticPr fontId="1"/>
  </si>
  <si>
    <t>記録量/秒</t>
    <rPh sb="0" eb="2">
      <t>キロク</t>
    </rPh>
    <rPh sb="2" eb="3">
      <t>リョウ</t>
    </rPh>
    <rPh sb="4" eb="5">
      <t>ビョウ</t>
    </rPh>
    <phoneticPr fontId="1"/>
  </si>
  <si>
    <t>プロファイル</t>
    <phoneticPr fontId="1"/>
  </si>
  <si>
    <t>蓄積時間@LTO8</t>
    <rPh sb="0" eb="2">
      <t>チクセキ</t>
    </rPh>
    <rPh sb="2" eb="4">
      <t>ジカン</t>
    </rPh>
    <phoneticPr fontId="1"/>
  </si>
  <si>
    <t>ここに保有するテープの総分数を入力してください。</t>
    <rPh sb="3" eb="5">
      <t>ホユウ</t>
    </rPh>
    <rPh sb="11" eb="12">
      <t>ソウ</t>
    </rPh>
    <rPh sb="12" eb="14">
      <t>フンスウ</t>
    </rPh>
    <rPh sb="15" eb="17">
      <t>ニュウリョク</t>
    </rPh>
    <phoneticPr fontId="1"/>
  </si>
  <si>
    <t>読み書き所要時間（LTO8）</t>
    <rPh sb="0" eb="1">
      <t>ヨ</t>
    </rPh>
    <rPh sb="2" eb="3">
      <t>カ</t>
    </rPh>
    <rPh sb="4" eb="6">
      <t>ショヨウ</t>
    </rPh>
    <rPh sb="6" eb="8">
      <t>ジカン</t>
    </rPh>
    <phoneticPr fontId="1"/>
  </si>
  <si>
    <t>読み書き所要時間（SONY ODS-D380U）</t>
    <rPh sb="0" eb="1">
      <t>ヨ</t>
    </rPh>
    <rPh sb="2" eb="3">
      <t>カ</t>
    </rPh>
    <rPh sb="4" eb="6">
      <t>ショヨウ</t>
    </rPh>
    <rPh sb="6" eb="8">
      <t>ジカン</t>
    </rPh>
    <phoneticPr fontId="1"/>
  </si>
  <si>
    <t>蓄積時間@ODS 3rd GEN</t>
    <rPh sb="0" eb="2">
      <t>チクセキ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</si>
</sst>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.##&quot;MB&quot;"/>
    <numFmt numFmtId="177" formatCode="##.##&quot;GB&quot;"/>
    <numFmt numFmtId="178" formatCode="###,###&quot;時間&quot;"/>
    <numFmt numFmtId="179" formatCode="###&quot;秒&quot;"/>
    <numFmt numFmtId="180" formatCode="###&quot;秒(Read)&quot;"/>
    <numFmt numFmtId="181" formatCode="###&quot;秒(Write)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0"/>
      <color rgb="FFFFFFFF"/>
      <name val="Meiryo UI"/>
      <family val="3"/>
      <charset val="128"/>
    </font>
    <font>
      <sz val="10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177" fontId="2" fillId="0" borderId="1" xfId="0" applyNumberFormat="1" applyFont="1" applyBorder="1" applyProtection="1">
      <alignment vertical="center"/>
    </xf>
    <xf numFmtId="179" fontId="2" fillId="0" borderId="1" xfId="0" applyNumberFormat="1" applyFont="1" applyBorder="1" applyProtection="1">
      <alignment vertical="center"/>
    </xf>
    <xf numFmtId="180" fontId="2" fillId="0" borderId="2" xfId="0" applyNumberFormat="1" applyFont="1" applyBorder="1" applyProtection="1">
      <alignment vertical="center"/>
    </xf>
    <xf numFmtId="181" fontId="2" fillId="0" borderId="3" xfId="0" applyNumberFormat="1" applyFont="1" applyBorder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0" fontId="2" fillId="2" borderId="1" xfId="0" applyFont="1" applyFill="1" applyBorder="1" applyProtection="1">
      <alignment vertical="center"/>
    </xf>
    <xf numFmtId="178" fontId="2" fillId="0" borderId="1" xfId="1" applyNumberFormat="1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176" fontId="2" fillId="0" borderId="1" xfId="0" applyNumberFormat="1" applyFont="1" applyBorder="1" applyProtection="1">
      <alignment vertical="center"/>
    </xf>
    <xf numFmtId="0" fontId="2" fillId="2" borderId="0" xfId="0" applyFont="1" applyFill="1">
      <alignment vertical="center"/>
    </xf>
    <xf numFmtId="3" fontId="6" fillId="3" borderId="4" xfId="0" applyNumberFormat="1" applyFont="1" applyFill="1" applyBorder="1" applyAlignment="1">
      <alignment horizontal="right" vertical="top" wrapText="1" readingOrder="1"/>
    </xf>
    <xf numFmtId="3" fontId="7" fillId="4" borderId="5" xfId="0" applyNumberFormat="1" applyFont="1" applyFill="1" applyBorder="1" applyAlignment="1">
      <alignment horizontal="right" vertical="top" wrapText="1" readingOrder="1"/>
    </xf>
    <xf numFmtId="3" fontId="7" fillId="5" borderId="6" xfId="0" applyNumberFormat="1" applyFont="1" applyFill="1" applyBorder="1" applyAlignment="1">
      <alignment horizontal="right" vertical="top" wrapText="1" readingOrder="1"/>
    </xf>
    <xf numFmtId="3" fontId="7" fillId="4" borderId="6" xfId="0" applyNumberFormat="1" applyFont="1" applyFill="1" applyBorder="1" applyAlignment="1">
      <alignment horizontal="right" vertical="top" wrapText="1" readingOrder="1"/>
    </xf>
    <xf numFmtId="0" fontId="7" fillId="5" borderId="6" xfId="0" applyFont="1" applyFill="1" applyBorder="1" applyAlignment="1">
      <alignment horizontal="right" vertical="top" wrapText="1" readingOrder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6" borderId="1" xfId="0" applyFont="1" applyFill="1" applyBorder="1" applyProtection="1">
      <alignment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5</xdr:row>
      <xdr:rowOff>19050</xdr:rowOff>
    </xdr:from>
    <xdr:to>
      <xdr:col>2</xdr:col>
      <xdr:colOff>723900</xdr:colOff>
      <xdr:row>6</xdr:row>
      <xdr:rowOff>180975</xdr:rowOff>
    </xdr:to>
    <xdr:sp macro="" textlink="">
      <xdr:nvSpPr>
        <xdr:cNvPr id="2" name="左矢印 1"/>
        <xdr:cNvSpPr/>
      </xdr:nvSpPr>
      <xdr:spPr>
        <a:xfrm rot="5400000">
          <a:off x="2743200" y="1485900"/>
          <a:ext cx="361950" cy="2857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33988;&#31309;&#26178;&#38291;@LTO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I2" sqref="I2"/>
    </sheetView>
  </sheetViews>
  <sheetFormatPr defaultRowHeight="15.75" x14ac:dyDescent="0.15"/>
  <cols>
    <col min="1" max="1" width="16.625" style="1" customWidth="1"/>
    <col min="2" max="2" width="11.75" style="1" customWidth="1"/>
    <col min="3" max="3" width="15.125" style="1" customWidth="1"/>
    <col min="4" max="4" width="21.5" style="1" customWidth="1"/>
    <col min="5" max="5" width="17.375" style="1" customWidth="1"/>
    <col min="6" max="6" width="23.25" style="1" customWidth="1"/>
    <col min="7" max="7" width="21.875" style="1" customWidth="1"/>
    <col min="8" max="8" width="17.125" style="1" customWidth="1"/>
    <col min="9" max="9" width="19.125" style="1" customWidth="1"/>
    <col min="10" max="16384" width="9" style="1"/>
  </cols>
  <sheetData>
    <row r="1" spans="1:17" ht="23.1" customHeight="1" x14ac:dyDescent="0.15">
      <c r="A1" s="8" t="s">
        <v>7</v>
      </c>
      <c r="B1" s="8" t="s">
        <v>6</v>
      </c>
      <c r="C1" s="7" t="s">
        <v>4</v>
      </c>
      <c r="D1" s="8" t="s">
        <v>5</v>
      </c>
      <c r="E1" s="9" t="s">
        <v>8</v>
      </c>
      <c r="F1" s="14" t="s">
        <v>12</v>
      </c>
      <c r="G1" s="10" t="s">
        <v>10</v>
      </c>
      <c r="H1" s="21" t="s">
        <v>11</v>
      </c>
      <c r="I1" s="22"/>
    </row>
    <row r="2" spans="1:17" ht="23.1" customHeight="1" x14ac:dyDescent="0.15">
      <c r="A2" s="12" t="s">
        <v>0</v>
      </c>
      <c r="B2" s="13">
        <f>(25*1000*1000+16*48*1000*2)/8/1000/1000</f>
        <v>3.3170000000000002</v>
      </c>
      <c r="C2" s="23">
        <v>60</v>
      </c>
      <c r="D2" s="2">
        <f>B2*60*C2/1000</f>
        <v>11.9412</v>
      </c>
      <c r="E2" s="11">
        <f>12*1000/D2</f>
        <v>1004.9241282283188</v>
      </c>
      <c r="F2" s="11">
        <f>5.5*1000/D2</f>
        <v>460.59022543797943</v>
      </c>
      <c r="G2" s="3">
        <f>ROUNDUP($D$2*1000/300,-1)</f>
        <v>40</v>
      </c>
      <c r="H2" s="4">
        <f>ROUNDUP($D$2*1000/375,-1)</f>
        <v>40</v>
      </c>
      <c r="I2" s="5">
        <f>ROUNDUP($D$2*1000/187.5,-1)</f>
        <v>70</v>
      </c>
    </row>
    <row r="3" spans="1:17" ht="23.1" customHeight="1" x14ac:dyDescent="0.15">
      <c r="A3" s="12" t="s">
        <v>1</v>
      </c>
      <c r="B3" s="13">
        <f>(35*1000*1000+16*48*1000*2)/8/1000/1000</f>
        <v>4.5670000000000002</v>
      </c>
      <c r="C3" s="23">
        <v>90</v>
      </c>
      <c r="D3" s="2">
        <f>B3*60*C3/1000</f>
        <v>24.661799999999999</v>
      </c>
      <c r="E3" s="11">
        <f>12*1000/D3</f>
        <v>486.5824878962606</v>
      </c>
      <c r="F3" s="11">
        <f>5.5*1000/D3</f>
        <v>223.01697361911945</v>
      </c>
      <c r="G3" s="3">
        <f>ROUNDUP($D$3*1000/300,-1)</f>
        <v>90</v>
      </c>
      <c r="H3" s="4">
        <f>ROUNDUP($D$3*1000/375,-1)</f>
        <v>70</v>
      </c>
      <c r="I3" s="5">
        <f>ROUNDUP($D$3*1000/187.5,-1)</f>
        <v>140</v>
      </c>
    </row>
    <row r="4" spans="1:17" ht="23.1" customHeight="1" x14ac:dyDescent="0.15">
      <c r="A4" s="12" t="s">
        <v>2</v>
      </c>
      <c r="B4" s="13">
        <f>(25*1000*1000+16*48*1000*2)/8/1000/1000</f>
        <v>3.3170000000000002</v>
      </c>
      <c r="C4" s="23">
        <v>90</v>
      </c>
      <c r="D4" s="2">
        <f>B4*60*C4/1000</f>
        <v>17.911799999999999</v>
      </c>
      <c r="E4" s="11">
        <f>12*1000/D4</f>
        <v>669.94941881887917</v>
      </c>
      <c r="F4" s="11">
        <f>5.5*1000/D4</f>
        <v>307.0601502919863</v>
      </c>
      <c r="G4" s="3">
        <f>ROUNDUP($D$4*1000/300,-1)</f>
        <v>60</v>
      </c>
      <c r="H4" s="4">
        <f>ROUNDUP($D$4*1000/375,-1)</f>
        <v>50</v>
      </c>
      <c r="I4" s="5">
        <f>ROUNDUP($D$4*1000/187,-1)</f>
        <v>100</v>
      </c>
    </row>
    <row r="5" spans="1:17" ht="23.1" customHeight="1" x14ac:dyDescent="0.15">
      <c r="A5" s="12" t="s">
        <v>3</v>
      </c>
      <c r="B5" s="13">
        <f>(50*1000*1000+24*48*1000*2)/8/1000/1000</f>
        <v>6.5380000000000003</v>
      </c>
      <c r="C5" s="23">
        <v>120</v>
      </c>
      <c r="D5" s="2">
        <f>B5*60*C5/1000</f>
        <v>47.073600000000006</v>
      </c>
      <c r="E5" s="11">
        <f>12*1000/D5</f>
        <v>254.91995513408787</v>
      </c>
      <c r="F5" s="11">
        <f>5.5*1000/D5</f>
        <v>116.83831276979026</v>
      </c>
      <c r="G5" s="3">
        <f>ROUNDUP($D$5*1000/300,-1)</f>
        <v>160</v>
      </c>
      <c r="H5" s="4">
        <f>ROUNDUP($D$5*1000/375,-1)</f>
        <v>130</v>
      </c>
      <c r="I5" s="5">
        <f>ROUNDUP($D$5*1000/187.5,-1)</f>
        <v>260</v>
      </c>
    </row>
    <row r="6" spans="1:17" x14ac:dyDescent="0.15">
      <c r="A6" s="6"/>
      <c r="B6" s="6"/>
      <c r="C6" s="6"/>
      <c r="D6" s="6"/>
      <c r="E6" s="6"/>
      <c r="F6" s="6"/>
      <c r="G6" s="6"/>
      <c r="H6" s="6"/>
      <c r="I6" s="6"/>
    </row>
    <row r="8" spans="1:17" x14ac:dyDescent="0.15">
      <c r="C8" s="20" t="s">
        <v>9</v>
      </c>
      <c r="D8" s="20"/>
    </row>
    <row r="10" spans="1:17" x14ac:dyDescent="0.15">
      <c r="Q10" s="6"/>
    </row>
  </sheetData>
  <sheetProtection algorithmName="SHA-512" hashValue="ByjrJcXThZv7DjMy+xGcAFcvfu2PtZbgsQo7rLMw8MD2Pi5r659q/EElI36NGfFi7S92zpmRSW90bzo0d+8N2g==" saltValue="Wjh4d5eoDYawOO3SeeTUIA==" spinCount="100000" sheet="1" objects="1" scenarios="1"/>
  <mergeCells count="2">
    <mergeCell ref="C8:D8"/>
    <mergeCell ref="H1:I1"/>
  </mergeCells>
  <phoneticPr fontId="1"/>
  <hyperlinks>
    <hyperlink ref="E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K14" sqref="K14"/>
    </sheetView>
  </sheetViews>
  <sheetFormatPr defaultRowHeight="13.5" x14ac:dyDescent="0.15"/>
  <sheetData>
    <row r="1" spans="1:3" ht="15" thickBot="1" x14ac:dyDescent="0.2">
      <c r="A1" s="15">
        <v>870000</v>
      </c>
      <c r="B1">
        <v>1</v>
      </c>
      <c r="C1">
        <f>A1*B1</f>
        <v>870000</v>
      </c>
    </row>
    <row r="2" spans="1:3" ht="15.75" thickTop="1" thickBot="1" x14ac:dyDescent="0.2">
      <c r="A2" s="16">
        <v>22500</v>
      </c>
      <c r="B2">
        <v>1</v>
      </c>
      <c r="C2">
        <f t="shared" ref="C2:C14" si="0">A2*B2</f>
        <v>22500</v>
      </c>
    </row>
    <row r="3" spans="1:3" ht="15" thickBot="1" x14ac:dyDescent="0.2">
      <c r="A3" s="17">
        <v>914000</v>
      </c>
      <c r="B3">
        <v>1</v>
      </c>
      <c r="C3">
        <f t="shared" si="0"/>
        <v>914000</v>
      </c>
    </row>
    <row r="4" spans="1:3" ht="15" thickBot="1" x14ac:dyDescent="0.2">
      <c r="A4" s="18">
        <v>810000</v>
      </c>
      <c r="B4">
        <v>1</v>
      </c>
      <c r="C4">
        <f t="shared" si="0"/>
        <v>810000</v>
      </c>
    </row>
    <row r="5" spans="1:3" ht="15" thickBot="1" x14ac:dyDescent="0.2">
      <c r="A5" s="17">
        <v>27300</v>
      </c>
      <c r="B5">
        <v>3</v>
      </c>
      <c r="C5">
        <f t="shared" si="0"/>
        <v>81900</v>
      </c>
    </row>
    <row r="6" spans="1:3" ht="15" thickBot="1" x14ac:dyDescent="0.2">
      <c r="A6" s="18">
        <v>120000</v>
      </c>
      <c r="B6">
        <v>1</v>
      </c>
      <c r="C6">
        <f t="shared" si="0"/>
        <v>120000</v>
      </c>
    </row>
    <row r="7" spans="1:3" ht="15" thickBot="1" x14ac:dyDescent="0.2">
      <c r="A7" s="18"/>
      <c r="C7">
        <f>SUM(C1:C6)</f>
        <v>2818400</v>
      </c>
    </row>
    <row r="8" spans="1:3" ht="15" thickBot="1" x14ac:dyDescent="0.2">
      <c r="A8" s="19"/>
      <c r="C8">
        <f t="shared" si="0"/>
        <v>0</v>
      </c>
    </row>
    <row r="9" spans="1:3" ht="15" thickBot="1" x14ac:dyDescent="0.2">
      <c r="A9" s="18">
        <v>1330000</v>
      </c>
      <c r="B9">
        <v>1</v>
      </c>
      <c r="C9">
        <f t="shared" si="0"/>
        <v>1330000</v>
      </c>
    </row>
    <row r="10" spans="1:3" ht="15" thickBot="1" x14ac:dyDescent="0.2">
      <c r="A10" s="17">
        <v>1800</v>
      </c>
      <c r="B10">
        <v>1</v>
      </c>
      <c r="C10">
        <f t="shared" si="0"/>
        <v>1800</v>
      </c>
    </row>
    <row r="11" spans="1:3" ht="15" thickBot="1" x14ac:dyDescent="0.2">
      <c r="A11" s="18">
        <v>914000</v>
      </c>
      <c r="B11">
        <v>1</v>
      </c>
      <c r="C11">
        <f t="shared" si="0"/>
        <v>914000</v>
      </c>
    </row>
    <row r="12" spans="1:3" ht="15" thickBot="1" x14ac:dyDescent="0.2">
      <c r="A12" s="17">
        <v>810000</v>
      </c>
      <c r="B12">
        <v>1</v>
      </c>
      <c r="C12">
        <f t="shared" si="0"/>
        <v>810000</v>
      </c>
    </row>
    <row r="13" spans="1:3" ht="15" thickBot="1" x14ac:dyDescent="0.2">
      <c r="A13" s="18">
        <v>30000</v>
      </c>
      <c r="B13">
        <v>6</v>
      </c>
      <c r="C13">
        <f t="shared" si="0"/>
        <v>180000</v>
      </c>
    </row>
    <row r="14" spans="1:3" ht="15" thickBot="1" x14ac:dyDescent="0.2">
      <c r="A14" s="17">
        <v>200000</v>
      </c>
      <c r="B14">
        <v>1</v>
      </c>
      <c r="C14">
        <f t="shared" si="0"/>
        <v>200000</v>
      </c>
    </row>
    <row r="15" spans="1:3" x14ac:dyDescent="0.15">
      <c r="C15">
        <f>SUM(C9:C14)</f>
        <v>3435800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容量計算機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Nobuyuki</dc:creator>
  <cp:lastModifiedBy>Nobuyuki</cp:lastModifiedBy>
  <dcterms:created xsi:type="dcterms:W3CDTF">2020-01-24T10:32:46Z</dcterms:created>
  <dcterms:modified xsi:type="dcterms:W3CDTF">2020-01-27T04:36:08Z</dcterms:modified>
</cp:coreProperties>
</file>